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amb\BSV-H\01 Verwaltung\Finanzen\2025\"/>
    </mc:Choice>
  </mc:AlternateContent>
  <xr:revisionPtr revIDLastSave="0" documentId="13_ncr:1_{B849EB7B-17E8-4433-8BFF-5F4627A0BA64}" xr6:coauthVersionLast="47" xr6:coauthVersionMax="47" xr10:uidLastSave="{00000000-0000-0000-0000-000000000000}"/>
  <bookViews>
    <workbookView xWindow="1875" yWindow="465" windowWidth="21270" windowHeight="11595" xr2:uid="{00000000-000D-0000-FFFF-FFFF00000000}"/>
  </bookViews>
  <sheets>
    <sheet name="Tabelle1" sheetId="1" r:id="rId1"/>
    <sheet name="Tabelle2" sheetId="2" r:id="rId2"/>
    <sheet name="Tabelle3" sheetId="3" r:id="rId3"/>
  </sheets>
  <calcPr calcId="181029"/>
</workbook>
</file>

<file path=xl/calcChain.xml><?xml version="1.0" encoding="utf-8"?>
<calcChain xmlns="http://schemas.openxmlformats.org/spreadsheetml/2006/main">
  <c r="D33" i="1" l="1"/>
  <c r="F33" i="1"/>
  <c r="G33" i="1"/>
  <c r="E33" i="1"/>
  <c r="C33" i="1"/>
  <c r="N27" i="1"/>
  <c r="N17" i="1"/>
  <c r="N18" i="1"/>
  <c r="N19" i="1"/>
  <c r="N20" i="1"/>
  <c r="N21" i="1"/>
  <c r="N22" i="1"/>
  <c r="N23" i="1"/>
  <c r="N24" i="1"/>
  <c r="N25" i="1"/>
  <c r="N26" i="1"/>
  <c r="M26" i="1"/>
  <c r="M27" i="1"/>
  <c r="M25" i="1"/>
  <c r="M24" i="1"/>
  <c r="M23" i="1"/>
  <c r="M22" i="1"/>
  <c r="M21" i="1"/>
  <c r="M20" i="1"/>
  <c r="M19" i="1"/>
  <c r="M18" i="1"/>
  <c r="M17" i="1"/>
  <c r="H14" i="1"/>
  <c r="I14" i="1" s="1"/>
  <c r="Q14" i="1" s="1"/>
  <c r="J33" i="1"/>
  <c r="H27" i="1"/>
  <c r="I27" i="1" s="1"/>
  <c r="H29" i="1"/>
  <c r="I29" i="1" s="1"/>
  <c r="Q29" i="1" s="1"/>
  <c r="Q27" i="1" l="1"/>
  <c r="H18" i="1"/>
  <c r="I18" i="1" s="1"/>
  <c r="Q18" i="1" s="1"/>
  <c r="H19" i="1"/>
  <c r="I19" i="1" s="1"/>
  <c r="Q19" i="1" s="1"/>
  <c r="H17" i="1"/>
  <c r="I17" i="1" s="1"/>
  <c r="Q17" i="1" s="1"/>
  <c r="H12" i="1"/>
  <c r="H15" i="1"/>
  <c r="I15" i="1" s="1"/>
  <c r="Q15" i="1" s="1"/>
  <c r="H20" i="1"/>
  <c r="I20" i="1" s="1"/>
  <c r="Q20" i="1" s="1"/>
  <c r="H21" i="1"/>
  <c r="I21" i="1" s="1"/>
  <c r="Q21" i="1" s="1"/>
  <c r="H22" i="1"/>
  <c r="I22" i="1" s="1"/>
  <c r="Q22" i="1" s="1"/>
  <c r="H23" i="1"/>
  <c r="I23" i="1" s="1"/>
  <c r="Q23" i="1" s="1"/>
  <c r="H24" i="1"/>
  <c r="I24" i="1" s="1"/>
  <c r="Q24" i="1" s="1"/>
  <c r="H26" i="1"/>
  <c r="I26" i="1" s="1"/>
  <c r="Q26" i="1" s="1"/>
  <c r="H30" i="1"/>
  <c r="I30" i="1" s="1"/>
  <c r="Q30" i="1" s="1"/>
  <c r="H31" i="1"/>
  <c r="I31" i="1" s="1"/>
  <c r="Q31" i="1" s="1"/>
  <c r="H32" i="1"/>
  <c r="I32" i="1" s="1"/>
  <c r="Q32" i="1" s="1"/>
  <c r="H11" i="1"/>
  <c r="I11" i="1" s="1"/>
  <c r="Q11" i="1" s="1"/>
  <c r="H7" i="1"/>
  <c r="I7" i="1" s="1"/>
  <c r="Q7" i="1" s="1"/>
  <c r="H8" i="1"/>
  <c r="I8" i="1" s="1"/>
  <c r="Q8" i="1" s="1"/>
  <c r="H9" i="1"/>
  <c r="I9" i="1" s="1"/>
  <c r="Q9" i="1" s="1"/>
  <c r="H10" i="1"/>
  <c r="I10" i="1"/>
  <c r="Q10" i="1" s="1"/>
  <c r="H13" i="1"/>
  <c r="I13" i="1" s="1"/>
  <c r="Q13" i="1" s="1"/>
  <c r="H25" i="1"/>
  <c r="I25" i="1" s="1"/>
  <c r="Q25" i="1" s="1"/>
  <c r="H6" i="1"/>
  <c r="I6" i="1" s="1"/>
  <c r="O33" i="1"/>
  <c r="K33" i="1"/>
  <c r="H33" i="1" l="1"/>
  <c r="Q6" i="1"/>
  <c r="Q33" i="1" s="1"/>
  <c r="I33" i="1" l="1"/>
</calcChain>
</file>

<file path=xl/sharedStrings.xml><?xml version="1.0" encoding="utf-8"?>
<sst xmlns="http://schemas.openxmlformats.org/spreadsheetml/2006/main" count="138" uniqueCount="72">
  <si>
    <t>Name:</t>
  </si>
  <si>
    <t>Thomas Lambach</t>
  </si>
  <si>
    <t>Frank Sgonina</t>
  </si>
  <si>
    <t xml:space="preserve">                   Gesamt:</t>
  </si>
  <si>
    <t xml:space="preserve"> </t>
  </si>
  <si>
    <t>Johann Brock</t>
  </si>
  <si>
    <t>Sitzungs-geld</t>
  </si>
  <si>
    <t>Gesamt</t>
  </si>
  <si>
    <t>1. Vorsitzender</t>
  </si>
  <si>
    <t>Ältestenrat</t>
  </si>
  <si>
    <t>Bettina Fischer</t>
  </si>
  <si>
    <t>Petra Lambach</t>
  </si>
  <si>
    <t>Öffentlichkeitsarbeit</t>
  </si>
  <si>
    <t>Homepageadministrator</t>
  </si>
  <si>
    <t>Liga-betrieb</t>
  </si>
  <si>
    <t xml:space="preserve">n. r. </t>
  </si>
  <si>
    <t>Sparten-pauschale</t>
  </si>
  <si>
    <t>Daniel Berger</t>
  </si>
  <si>
    <t>Anzahl</t>
  </si>
  <si>
    <t>Silke Rotte</t>
  </si>
  <si>
    <t>Vanessa May</t>
  </si>
  <si>
    <t>Michael Schulz</t>
  </si>
  <si>
    <t>Admin Soziale Medien</t>
  </si>
  <si>
    <t>erweiterter Vorstand</t>
  </si>
  <si>
    <t>Vorstand</t>
  </si>
  <si>
    <t>Ältesten-
Rat</t>
  </si>
  <si>
    <t>Spartenleitung Volleyball</t>
  </si>
  <si>
    <t>Spartenleitung Feuerwehrsport</t>
  </si>
  <si>
    <t>Spartenleitung Skat / Bridge</t>
  </si>
  <si>
    <t>Spartenleitung Tischtennis</t>
  </si>
  <si>
    <t>Spartenleitung Pferdesport</t>
  </si>
  <si>
    <t>Spartenleitung Dart</t>
  </si>
  <si>
    <t>Spartenleitung Bowling (Liga)</t>
  </si>
  <si>
    <t>Alexander Tessier</t>
  </si>
  <si>
    <t>Spartenleiter</t>
  </si>
  <si>
    <t>Funktion</t>
  </si>
  <si>
    <t>Führung</t>
  </si>
  <si>
    <t>Organ</t>
  </si>
  <si>
    <t>Spartenleitung Bowling (Team/Freizeit)</t>
  </si>
  <si>
    <t>Uwe Schreiner</t>
  </si>
  <si>
    <t>Spartenleitung Freizeitfussball</t>
  </si>
  <si>
    <t>Aleksandra Marsfelden</t>
  </si>
  <si>
    <t>Heiko Königer</t>
  </si>
  <si>
    <t>Uwe Hillmann</t>
  </si>
  <si>
    <t>Matthias Altmann</t>
  </si>
  <si>
    <t>Andreas Bausch</t>
  </si>
  <si>
    <t>stell. Vorsitzender</t>
  </si>
  <si>
    <t>EA Pauschalepro Monat</t>
  </si>
  <si>
    <t>Ruth Samoray</t>
  </si>
  <si>
    <t>Hartmut Willer</t>
  </si>
  <si>
    <t>Schriftführer</t>
  </si>
  <si>
    <t>Teilnahmen an Vorstandssitzungen und Ehrensamtpauschalen im Jahr 2025</t>
  </si>
  <si>
    <t>Alex Meyer</t>
  </si>
  <si>
    <t>Schatzmeister</t>
  </si>
  <si>
    <t>Reinhard Köhler</t>
  </si>
  <si>
    <t>Josef Blume</t>
  </si>
  <si>
    <t>Spartenleitung Drachenboot</t>
  </si>
  <si>
    <t>12.03.</t>
  </si>
  <si>
    <t>29.09.</t>
  </si>
  <si>
    <t>Spartenleitung Golf</t>
  </si>
  <si>
    <t>stellv. Schatzmeisterin</t>
  </si>
  <si>
    <t>Home-   page Beiträge</t>
  </si>
  <si>
    <t>Alexander Teissier</t>
  </si>
  <si>
    <t>Mitgliederverwaltung</t>
  </si>
  <si>
    <t>Online=1 Präsenz=2</t>
  </si>
  <si>
    <t>ohne</t>
  </si>
  <si>
    <t>Sonder Turniere</t>
  </si>
  <si>
    <t>15.12.</t>
  </si>
  <si>
    <t>ja</t>
  </si>
  <si>
    <t>nein</t>
  </si>
  <si>
    <t>Admin</t>
  </si>
  <si>
    <t>lfd.Nr.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</si>
</sst>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07]d/\ mmm/;@"/>
  </numFmts>
  <fonts count="17" x14ac:knownFonts="1">
    <font>
      <sz val="10"/>
      <name val="Arial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trike/>
      <sz val="12"/>
      <name val="Arial"/>
      <family val="2"/>
    </font>
    <font>
      <b/>
      <strike/>
      <sz val="9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20"/>
      <color theme="1"/>
      <name val="Bodoni MT Black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164" fontId="7" fillId="0" borderId="8" xfId="0" applyNumberFormat="1" applyFont="1" applyBorder="1"/>
    <xf numFmtId="0" fontId="8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7" fillId="0" borderId="11" xfId="0" applyNumberFormat="1" applyFont="1" applyBorder="1"/>
    <xf numFmtId="0" fontId="3" fillId="0" borderId="12" xfId="0" applyFont="1" applyBorder="1" applyAlignment="1">
      <alignment horizontal="center" vertical="center"/>
    </xf>
    <xf numFmtId="164" fontId="7" fillId="0" borderId="13" xfId="0" applyNumberFormat="1" applyFont="1" applyBorder="1"/>
    <xf numFmtId="164" fontId="7" fillId="0" borderId="1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64" fontId="5" fillId="0" borderId="16" xfId="0" applyNumberFormat="1" applyFont="1" applyBorder="1"/>
    <xf numFmtId="0" fontId="10" fillId="0" borderId="0" xfId="0" applyFont="1"/>
    <xf numFmtId="0" fontId="10" fillId="0" borderId="5" xfId="0" applyFont="1" applyBorder="1"/>
    <xf numFmtId="0" fontId="11" fillId="0" borderId="18" xfId="0" applyFont="1" applyBorder="1"/>
    <xf numFmtId="0" fontId="11" fillId="0" borderId="19" xfId="0" applyFont="1" applyBorder="1"/>
    <xf numFmtId="0" fontId="11" fillId="0" borderId="20" xfId="0" applyFont="1" applyBorder="1"/>
    <xf numFmtId="0" fontId="0" fillId="0" borderId="0" xfId="0" applyAlignment="1">
      <alignment horizontal="right"/>
    </xf>
    <xf numFmtId="164" fontId="7" fillId="0" borderId="14" xfId="0" applyNumberFormat="1" applyFont="1" applyBorder="1" applyAlignment="1">
      <alignment horizontal="right"/>
    </xf>
    <xf numFmtId="164" fontId="7" fillId="0" borderId="11" xfId="0" quotePrefix="1" applyNumberFormat="1" applyFont="1" applyBorder="1" applyAlignment="1">
      <alignment horizontal="right"/>
    </xf>
    <xf numFmtId="164" fontId="7" fillId="0" borderId="11" xfId="0" applyNumberFormat="1" applyFont="1" applyBorder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wrapText="1"/>
    </xf>
    <xf numFmtId="0" fontId="9" fillId="0" borderId="21" xfId="0" applyFont="1" applyBorder="1" applyAlignment="1">
      <alignment horizontal="center" vertical="center" textRotation="90"/>
    </xf>
    <xf numFmtId="0" fontId="9" fillId="0" borderId="23" xfId="0" applyFont="1" applyBorder="1"/>
    <xf numFmtId="0" fontId="3" fillId="0" borderId="11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9" fillId="0" borderId="6" xfId="0" applyFont="1" applyBorder="1"/>
    <xf numFmtId="0" fontId="5" fillId="0" borderId="26" xfId="0" applyFont="1" applyBorder="1"/>
    <xf numFmtId="164" fontId="7" fillId="0" borderId="27" xfId="0" applyNumberFormat="1" applyFont="1" applyBorder="1"/>
    <xf numFmtId="0" fontId="11" fillId="0" borderId="30" xfId="0" applyFont="1" applyBorder="1"/>
    <xf numFmtId="0" fontId="3" fillId="2" borderId="24" xfId="0" applyFont="1" applyFill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64" fontId="7" fillId="0" borderId="34" xfId="0" applyNumberFormat="1" applyFont="1" applyBorder="1"/>
    <xf numFmtId="164" fontId="7" fillId="0" borderId="31" xfId="0" applyNumberFormat="1" applyFont="1" applyBorder="1" applyAlignment="1">
      <alignment horizontal="right"/>
    </xf>
    <xf numFmtId="164" fontId="7" fillId="0" borderId="31" xfId="0" applyNumberFormat="1" applyFont="1" applyBorder="1" applyAlignment="1">
      <alignment horizontal="center"/>
    </xf>
    <xf numFmtId="164" fontId="7" fillId="0" borderId="32" xfId="0" applyNumberFormat="1" applyFont="1" applyBorder="1" applyAlignment="1">
      <alignment horizontal="center"/>
    </xf>
    <xf numFmtId="164" fontId="7" fillId="0" borderId="35" xfId="0" applyNumberFormat="1" applyFont="1" applyBorder="1"/>
    <xf numFmtId="0" fontId="3" fillId="0" borderId="13" xfId="0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11" fillId="0" borderId="26" xfId="0" applyFont="1" applyBorder="1"/>
    <xf numFmtId="0" fontId="12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64" fontId="7" fillId="2" borderId="38" xfId="0" applyNumberFormat="1" applyFont="1" applyFill="1" applyBorder="1"/>
    <xf numFmtId="164" fontId="7" fillId="2" borderId="39" xfId="0" applyNumberFormat="1" applyFont="1" applyFill="1" applyBorder="1" applyAlignment="1">
      <alignment horizontal="center"/>
    </xf>
    <xf numFmtId="164" fontId="7" fillId="2" borderId="39" xfId="0" applyNumberFormat="1" applyFont="1" applyFill="1" applyBorder="1"/>
    <xf numFmtId="164" fontId="7" fillId="2" borderId="36" xfId="0" applyNumberFormat="1" applyFont="1" applyFill="1" applyBorder="1" applyAlignment="1">
      <alignment horizontal="center"/>
    </xf>
    <xf numFmtId="0" fontId="13" fillId="2" borderId="40" xfId="0" applyFont="1" applyFill="1" applyBorder="1"/>
    <xf numFmtId="0" fontId="3" fillId="2" borderId="39" xfId="0" applyFont="1" applyFill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/>
    </xf>
    <xf numFmtId="164" fontId="7" fillId="0" borderId="17" xfId="0" applyNumberFormat="1" applyFont="1" applyBorder="1"/>
    <xf numFmtId="0" fontId="3" fillId="2" borderId="36" xfId="0" applyFont="1" applyFill="1" applyBorder="1" applyAlignment="1">
      <alignment horizontal="center" vertical="center"/>
    </xf>
    <xf numFmtId="0" fontId="11" fillId="2" borderId="40" xfId="0" applyFont="1" applyFill="1" applyBorder="1"/>
    <xf numFmtId="0" fontId="3" fillId="0" borderId="41" xfId="0" applyFont="1" applyBorder="1" applyAlignment="1">
      <alignment vertical="center"/>
    </xf>
    <xf numFmtId="164" fontId="7" fillId="0" borderId="31" xfId="0" applyNumberFormat="1" applyFont="1" applyBorder="1"/>
    <xf numFmtId="0" fontId="0" fillId="2" borderId="42" xfId="0" applyFill="1" applyBorder="1"/>
    <xf numFmtId="0" fontId="0" fillId="2" borderId="5" xfId="0" applyFill="1" applyBorder="1"/>
    <xf numFmtId="0" fontId="0" fillId="2" borderId="6" xfId="0" applyFill="1" applyBorder="1"/>
    <xf numFmtId="164" fontId="7" fillId="0" borderId="25" xfId="0" applyNumberFormat="1" applyFont="1" applyBorder="1" applyAlignment="1">
      <alignment horizontal="right"/>
    </xf>
    <xf numFmtId="165" fontId="14" fillId="0" borderId="4" xfId="0" applyNumberFormat="1" applyFont="1" applyBorder="1" applyAlignment="1">
      <alignment horizontal="center" textRotation="90"/>
    </xf>
    <xf numFmtId="0" fontId="15" fillId="0" borderId="0" xfId="0" applyFont="1"/>
    <xf numFmtId="0" fontId="3" fillId="3" borderId="14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4" fontId="7" fillId="3" borderId="7" xfId="0" applyNumberFormat="1" applyFont="1" applyFill="1" applyBorder="1"/>
    <xf numFmtId="164" fontId="7" fillId="3" borderId="14" xfId="0" applyNumberFormat="1" applyFont="1" applyFill="1" applyBorder="1" applyAlignment="1">
      <alignment horizontal="right"/>
    </xf>
    <xf numFmtId="164" fontId="7" fillId="3" borderId="14" xfId="0" applyNumberFormat="1" applyFont="1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center"/>
    </xf>
    <xf numFmtId="0" fontId="11" fillId="3" borderId="29" xfId="0" applyFont="1" applyFill="1" applyBorder="1"/>
    <xf numFmtId="164" fontId="7" fillId="0" borderId="12" xfId="0" applyNumberFormat="1" applyFont="1" applyBorder="1" applyAlignment="1">
      <alignment horizontal="right"/>
    </xf>
    <xf numFmtId="164" fontId="7" fillId="0" borderId="45" xfId="0" applyNumberFormat="1" applyFont="1" applyBorder="1"/>
    <xf numFmtId="164" fontId="7" fillId="0" borderId="24" xfId="0" applyNumberFormat="1" applyFont="1" applyBorder="1"/>
    <xf numFmtId="164" fontId="7" fillId="0" borderId="15" xfId="0" applyNumberFormat="1" applyFont="1" applyBorder="1"/>
    <xf numFmtId="164" fontId="7" fillId="0" borderId="7" xfId="0" applyNumberFormat="1" applyFont="1" applyBorder="1"/>
    <xf numFmtId="164" fontId="7" fillId="0" borderId="2" xfId="0" applyNumberFormat="1" applyFont="1" applyBorder="1" applyAlignment="1">
      <alignment horizontal="center"/>
    </xf>
    <xf numFmtId="164" fontId="7" fillId="2" borderId="35" xfId="0" applyNumberFormat="1" applyFont="1" applyFill="1" applyBorder="1"/>
    <xf numFmtId="0" fontId="3" fillId="0" borderId="14" xfId="0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164" fontId="7" fillId="0" borderId="39" xfId="0" applyNumberFormat="1" applyFont="1" applyBorder="1" applyAlignment="1">
      <alignment horizontal="right"/>
    </xf>
    <xf numFmtId="164" fontId="7" fillId="0" borderId="15" xfId="0" applyNumberFormat="1" applyFont="1" applyBorder="1" applyAlignment="1">
      <alignment horizontal="right"/>
    </xf>
    <xf numFmtId="164" fontId="7" fillId="3" borderId="8" xfId="0" applyNumberFormat="1" applyFont="1" applyFill="1" applyBorder="1"/>
    <xf numFmtId="164" fontId="7" fillId="3" borderId="11" xfId="0" applyNumberFormat="1" applyFont="1" applyFill="1" applyBorder="1"/>
    <xf numFmtId="0" fontId="11" fillId="3" borderId="19" xfId="0" applyFont="1" applyFill="1" applyBorder="1"/>
    <xf numFmtId="164" fontId="7" fillId="3" borderId="31" xfId="0" applyNumberFormat="1" applyFont="1" applyFill="1" applyBorder="1"/>
    <xf numFmtId="164" fontId="7" fillId="3" borderId="1" xfId="0" applyNumberFormat="1" applyFont="1" applyFill="1" applyBorder="1" applyAlignment="1">
      <alignment horizontal="right"/>
    </xf>
    <xf numFmtId="164" fontId="7" fillId="0" borderId="46" xfId="0" applyNumberFormat="1" applyFont="1" applyBorder="1"/>
    <xf numFmtId="164" fontId="5" fillId="0" borderId="9" xfId="0" applyNumberFormat="1" applyFont="1" applyBorder="1"/>
    <xf numFmtId="164" fontId="5" fillId="0" borderId="25" xfId="0" applyNumberFormat="1" applyFont="1" applyBorder="1"/>
    <xf numFmtId="164" fontId="5" fillId="0" borderId="4" xfId="0" applyNumberFormat="1" applyFont="1" applyBorder="1" applyAlignment="1">
      <alignment horizontal="right"/>
    </xf>
    <xf numFmtId="164" fontId="5" fillId="0" borderId="4" xfId="0" applyNumberFormat="1" applyFont="1" applyBorder="1"/>
    <xf numFmtId="164" fontId="7" fillId="3" borderId="11" xfId="0" applyNumberFormat="1" applyFont="1" applyFill="1" applyBorder="1" applyAlignment="1">
      <alignment horizontal="center"/>
    </xf>
    <xf numFmtId="0" fontId="0" fillId="2" borderId="0" xfId="0" applyFill="1"/>
    <xf numFmtId="3" fontId="7" fillId="3" borderId="1" xfId="0" applyNumberFormat="1" applyFont="1" applyFill="1" applyBorder="1" applyAlignment="1">
      <alignment horizontal="center"/>
    </xf>
    <xf numFmtId="164" fontId="7" fillId="3" borderId="24" xfId="0" applyNumberFormat="1" applyFont="1" applyFill="1" applyBorder="1"/>
    <xf numFmtId="0" fontId="3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29" xfId="0" applyFont="1" applyBorder="1"/>
    <xf numFmtId="0" fontId="3" fillId="2" borderId="4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164" fontId="7" fillId="2" borderId="9" xfId="0" applyNumberFormat="1" applyFont="1" applyFill="1" applyBorder="1"/>
    <xf numFmtId="164" fontId="7" fillId="2" borderId="23" xfId="0" applyNumberFormat="1" applyFont="1" applyFill="1" applyBorder="1" applyAlignment="1">
      <alignment horizontal="center"/>
    </xf>
    <xf numFmtId="164" fontId="7" fillId="2" borderId="23" xfId="0" applyNumberFormat="1" applyFont="1" applyFill="1" applyBorder="1"/>
    <xf numFmtId="164" fontId="7" fillId="2" borderId="4" xfId="0" applyNumberFormat="1" applyFont="1" applyFill="1" applyBorder="1" applyAlignment="1">
      <alignment horizontal="center"/>
    </xf>
    <xf numFmtId="164" fontId="7" fillId="2" borderId="44" xfId="0" applyNumberFormat="1" applyFont="1" applyFill="1" applyBorder="1"/>
    <xf numFmtId="0" fontId="13" fillId="2" borderId="6" xfId="0" applyFont="1" applyFill="1" applyBorder="1"/>
    <xf numFmtId="164" fontId="8" fillId="0" borderId="17" xfId="0" applyNumberFormat="1" applyFont="1" applyBorder="1"/>
    <xf numFmtId="0" fontId="8" fillId="0" borderId="6" xfId="0" applyFont="1" applyBorder="1" applyAlignment="1">
      <alignment horizontal="center" wrapText="1"/>
    </xf>
    <xf numFmtId="0" fontId="3" fillId="0" borderId="40" xfId="0" applyFont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7" fillId="0" borderId="32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 vertical="center"/>
    </xf>
    <xf numFmtId="0" fontId="1" fillId="0" borderId="47" xfId="0" applyFont="1" applyBorder="1"/>
    <xf numFmtId="0" fontId="3" fillId="0" borderId="43" xfId="0" applyFont="1" applyBorder="1" applyAlignment="1">
      <alignment horizontal="center" vertical="center" textRotation="90"/>
    </xf>
    <xf numFmtId="0" fontId="3" fillId="0" borderId="40" xfId="0" applyFont="1" applyBorder="1" applyAlignment="1">
      <alignment horizontal="center" vertical="center" textRotation="90"/>
    </xf>
    <xf numFmtId="0" fontId="3" fillId="0" borderId="26" xfId="0" applyFont="1" applyBorder="1" applyAlignment="1">
      <alignment horizontal="center" vertical="center" textRotation="90"/>
    </xf>
    <xf numFmtId="0" fontId="3" fillId="0" borderId="43" xfId="0" applyFont="1" applyBorder="1" applyAlignment="1">
      <alignment horizontal="center" vertical="center" textRotation="90" wrapText="1"/>
    </xf>
    <xf numFmtId="0" fontId="3" fillId="0" borderId="40" xfId="0" applyFont="1" applyBorder="1" applyAlignment="1">
      <alignment horizontal="center" vertical="center" textRotation="90" wrapText="1"/>
    </xf>
    <xf numFmtId="0" fontId="3" fillId="0" borderId="26" xfId="0" applyFont="1" applyBorder="1" applyAlignment="1">
      <alignment horizontal="center" vertical="center" textRotation="90" wrapText="1"/>
    </xf>
    <xf numFmtId="0" fontId="5" fillId="0" borderId="43" xfId="0" applyFont="1" applyBorder="1" applyAlignment="1">
      <alignment horizontal="center" vertical="center" textRotation="90"/>
    </xf>
    <xf numFmtId="0" fontId="5" fillId="0" borderId="40" xfId="0" applyFont="1" applyBorder="1" applyAlignment="1">
      <alignment horizontal="center" vertical="center" textRotation="90"/>
    </xf>
    <xf numFmtId="0" fontId="5" fillId="0" borderId="26" xfId="0" applyFont="1" applyBorder="1" applyAlignment="1">
      <alignment horizontal="center" vertical="center" textRotation="90"/>
    </xf>
    <xf numFmtId="0" fontId="3" fillId="0" borderId="42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0" fontId="8" fillId="0" borderId="48" xfId="0" applyFont="1" applyBorder="1" applyAlignment="1">
      <alignment horizontal="center" wrapText="1"/>
    </xf>
    <xf numFmtId="3" fontId="7" fillId="3" borderId="2" xfId="0" applyNumberFormat="1" applyFont="1" applyFill="1" applyBorder="1" applyAlignment="1">
      <alignment horizontal="center"/>
    </xf>
    <xf numFmtId="164" fontId="7" fillId="2" borderId="16" xfId="0" applyNumberFormat="1" applyFont="1" applyFill="1" applyBorder="1" applyAlignment="1">
      <alignment horizontal="center"/>
    </xf>
    <xf numFmtId="164" fontId="7" fillId="2" borderId="25" xfId="0" applyNumberFormat="1" applyFont="1" applyFill="1" applyBorder="1" applyAlignment="1">
      <alignment horizontal="center"/>
    </xf>
    <xf numFmtId="164" fontId="7" fillId="2" borderId="17" xfId="0" applyNumberFormat="1" applyFont="1" applyFill="1" applyBorder="1"/>
    <xf numFmtId="164" fontId="7" fillId="0" borderId="28" xfId="0" applyNumberFormat="1" applyFont="1" applyBorder="1"/>
    <xf numFmtId="0" fontId="16" fillId="0" borderId="0" xfId="0" applyFont="1" applyAlignment="1">
      <alignment horizontal="center" vertical="center"/>
    </xf>
    <xf numFmtId="0" fontId="6" fillId="0" borderId="47" xfId="0" applyFont="1" applyBorder="1" applyAlignment="1">
      <alignment horizontal="right"/>
    </xf>
    <xf numFmtId="0" fontId="4" fillId="0" borderId="3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6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"/>
  <sheetViews>
    <sheetView tabSelected="1" zoomScaleNormal="100" workbookViewId="0">
      <selection activeCell="I3" sqref="I3"/>
    </sheetView>
  </sheetViews>
  <sheetFormatPr baseColWidth="10" defaultRowHeight="12.75" x14ac:dyDescent="0.2"/>
  <cols>
    <col min="1" max="1" width="7.7109375" bestFit="1" customWidth="1"/>
    <col min="2" max="2" width="24.140625" customWidth="1"/>
    <col min="3" max="8" width="4.7109375" customWidth="1"/>
    <col min="9" max="9" width="10.85546875" customWidth="1"/>
    <col min="10" max="10" width="11.42578125" style="24" bestFit="1" customWidth="1"/>
    <col min="11" max="11" width="11.28515625" customWidth="1"/>
    <col min="12" max="12" width="9.7109375" bestFit="1" customWidth="1"/>
    <col min="13" max="14" width="9.7109375" hidden="1" customWidth="1"/>
    <col min="15" max="15" width="9" bestFit="1" customWidth="1"/>
    <col min="16" max="16" width="9.5703125" bestFit="1" customWidth="1"/>
    <col min="17" max="17" width="10.7109375" bestFit="1" customWidth="1"/>
    <col min="18" max="18" width="32.140625" style="19" customWidth="1"/>
    <col min="19" max="19" width="0.85546875" customWidth="1"/>
    <col min="20" max="21" width="7.7109375" customWidth="1"/>
    <col min="22" max="22" width="11.28515625" customWidth="1"/>
  </cols>
  <sheetData>
    <row r="1" spans="1:21" ht="36" customHeight="1" x14ac:dyDescent="0.2">
      <c r="A1" s="155" t="s">
        <v>51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</row>
    <row r="2" spans="1:21" ht="36" customHeight="1" x14ac:dyDescent="0.2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</row>
    <row r="3" spans="1:21" ht="13.5" thickBot="1" x14ac:dyDescent="0.25"/>
    <row r="4" spans="1:21" ht="18.75" thickBot="1" x14ac:dyDescent="0.3">
      <c r="A4" s="1" t="s">
        <v>4</v>
      </c>
      <c r="B4" s="1"/>
      <c r="C4" s="145" t="s">
        <v>64</v>
      </c>
      <c r="D4" s="146"/>
      <c r="E4" s="146"/>
      <c r="F4" s="146"/>
      <c r="G4" s="147"/>
      <c r="H4" s="135"/>
      <c r="I4" s="73">
        <v>10</v>
      </c>
      <c r="P4" s="73">
        <v>50</v>
      </c>
    </row>
    <row r="5" spans="1:21" ht="47.25" customHeight="1" thickBot="1" x14ac:dyDescent="0.3">
      <c r="A5" s="35" t="s">
        <v>71</v>
      </c>
      <c r="B5" s="31" t="s">
        <v>0</v>
      </c>
      <c r="C5" s="72" t="s">
        <v>57</v>
      </c>
      <c r="D5" s="72" t="s">
        <v>58</v>
      </c>
      <c r="E5" s="72" t="s">
        <v>67</v>
      </c>
      <c r="F5" s="72"/>
      <c r="G5" s="72"/>
      <c r="H5" s="30" t="s">
        <v>18</v>
      </c>
      <c r="I5" s="7" t="s">
        <v>6</v>
      </c>
      <c r="J5" s="29" t="s">
        <v>47</v>
      </c>
      <c r="K5" s="29" t="s">
        <v>16</v>
      </c>
      <c r="L5" s="125" t="s">
        <v>61</v>
      </c>
      <c r="M5" s="149"/>
      <c r="N5" s="149"/>
      <c r="O5" s="29" t="s">
        <v>14</v>
      </c>
      <c r="P5" s="4" t="s">
        <v>66</v>
      </c>
      <c r="Q5" s="5" t="s">
        <v>7</v>
      </c>
      <c r="R5" s="20"/>
    </row>
    <row r="6" spans="1:21" ht="15" x14ac:dyDescent="0.2">
      <c r="A6" s="90">
        <v>1</v>
      </c>
      <c r="B6" s="42" t="s">
        <v>1</v>
      </c>
      <c r="C6" s="43">
        <v>2</v>
      </c>
      <c r="D6" s="43">
        <v>2</v>
      </c>
      <c r="E6" s="43">
        <v>2</v>
      </c>
      <c r="F6" s="43"/>
      <c r="G6" s="43"/>
      <c r="H6" s="44">
        <f>SUM(C6:G6)</f>
        <v>6</v>
      </c>
      <c r="I6" s="45">
        <f>H6*$I$4</f>
        <v>60</v>
      </c>
      <c r="J6" s="26">
        <v>70</v>
      </c>
      <c r="K6" s="47" t="s">
        <v>15</v>
      </c>
      <c r="L6" s="48"/>
      <c r="M6" s="47"/>
      <c r="N6" s="47"/>
      <c r="O6" s="47" t="s">
        <v>15</v>
      </c>
      <c r="P6" s="48" t="s">
        <v>15</v>
      </c>
      <c r="Q6" s="49">
        <f>SUM(I6,K6,L6,O6,P6)+J6*12</f>
        <v>900</v>
      </c>
      <c r="R6" s="21" t="s">
        <v>8</v>
      </c>
      <c r="T6" s="136" t="s">
        <v>36</v>
      </c>
      <c r="U6" s="136" t="s">
        <v>24</v>
      </c>
    </row>
    <row r="7" spans="1:21" ht="15" x14ac:dyDescent="0.2">
      <c r="A7" s="91">
        <v>2</v>
      </c>
      <c r="B7" s="32" t="s">
        <v>17</v>
      </c>
      <c r="C7" s="2">
        <v>2</v>
      </c>
      <c r="D7" s="2">
        <v>2</v>
      </c>
      <c r="E7" s="2">
        <v>2</v>
      </c>
      <c r="F7" s="2"/>
      <c r="G7" s="2"/>
      <c r="H7" s="3">
        <f t="shared" ref="H7:H32" si="0">SUM(C7:G7)</f>
        <v>6</v>
      </c>
      <c r="I7" s="6">
        <f t="shared" ref="I7:I14" si="1">H7*$I$4</f>
        <v>60</v>
      </c>
      <c r="J7" s="26">
        <v>10</v>
      </c>
      <c r="K7" s="15" t="s">
        <v>15</v>
      </c>
      <c r="L7" s="15" t="s">
        <v>15</v>
      </c>
      <c r="M7" s="15"/>
      <c r="N7" s="15"/>
      <c r="O7" s="13" t="s">
        <v>15</v>
      </c>
      <c r="P7" s="14" t="s">
        <v>15</v>
      </c>
      <c r="Q7" s="101">
        <f>SUM(I7,K7,O7,P7)+J7*12</f>
        <v>180</v>
      </c>
      <c r="R7" s="22" t="s">
        <v>46</v>
      </c>
      <c r="T7" s="137"/>
      <c r="U7" s="137"/>
    </row>
    <row r="8" spans="1:21" ht="15" x14ac:dyDescent="0.2">
      <c r="A8" s="91">
        <v>3</v>
      </c>
      <c r="B8" s="32" t="s">
        <v>49</v>
      </c>
      <c r="C8" s="2">
        <v>2</v>
      </c>
      <c r="D8" s="2"/>
      <c r="E8" s="2"/>
      <c r="F8" s="2"/>
      <c r="G8" s="2"/>
      <c r="H8" s="3">
        <f t="shared" si="0"/>
        <v>2</v>
      </c>
      <c r="I8" s="6">
        <f t="shared" si="1"/>
        <v>20</v>
      </c>
      <c r="J8" s="27">
        <v>20</v>
      </c>
      <c r="K8" s="15" t="s">
        <v>15</v>
      </c>
      <c r="L8" s="14"/>
      <c r="M8" s="13"/>
      <c r="N8" s="13"/>
      <c r="O8" s="13" t="s">
        <v>15</v>
      </c>
      <c r="P8" s="14" t="s">
        <v>15</v>
      </c>
      <c r="Q8" s="37">
        <f>SUM(I8,K8,O8,P8)+J8*12</f>
        <v>260</v>
      </c>
      <c r="R8" s="22" t="s">
        <v>50</v>
      </c>
      <c r="T8" s="137"/>
      <c r="U8" s="137"/>
    </row>
    <row r="9" spans="1:21" ht="15" x14ac:dyDescent="0.2">
      <c r="A9" s="91">
        <v>4</v>
      </c>
      <c r="B9" s="74" t="s">
        <v>43</v>
      </c>
      <c r="C9" s="75"/>
      <c r="D9" s="75">
        <v>2</v>
      </c>
      <c r="E9" s="75"/>
      <c r="F9" s="75"/>
      <c r="G9" s="75"/>
      <c r="H9" s="76">
        <f t="shared" si="0"/>
        <v>2</v>
      </c>
      <c r="I9" s="77">
        <f t="shared" si="1"/>
        <v>20</v>
      </c>
      <c r="J9" s="78">
        <v>40</v>
      </c>
      <c r="K9" s="79" t="s">
        <v>15</v>
      </c>
      <c r="L9" s="14"/>
      <c r="M9" s="15"/>
      <c r="N9" s="15"/>
      <c r="O9" s="79" t="s">
        <v>15</v>
      </c>
      <c r="P9" s="80" t="s">
        <v>15</v>
      </c>
      <c r="Q9" s="37">
        <f>SUM(I9,K9,O9,P9)+J9*12</f>
        <v>500</v>
      </c>
      <c r="R9" s="81" t="s">
        <v>12</v>
      </c>
      <c r="T9" s="137"/>
      <c r="U9" s="137"/>
    </row>
    <row r="10" spans="1:21" ht="15" x14ac:dyDescent="0.2">
      <c r="A10" s="91">
        <v>5</v>
      </c>
      <c r="B10" s="33" t="s">
        <v>52</v>
      </c>
      <c r="C10" s="2"/>
      <c r="D10" s="2">
        <v>2</v>
      </c>
      <c r="E10" s="2">
        <v>2</v>
      </c>
      <c r="F10" s="2"/>
      <c r="G10" s="8"/>
      <c r="H10" s="3">
        <f t="shared" si="0"/>
        <v>4</v>
      </c>
      <c r="I10" s="6">
        <f t="shared" si="1"/>
        <v>40</v>
      </c>
      <c r="J10" s="25">
        <v>60</v>
      </c>
      <c r="K10" s="15" t="s">
        <v>15</v>
      </c>
      <c r="L10" s="15" t="s">
        <v>15</v>
      </c>
      <c r="M10" s="15"/>
      <c r="N10" s="15"/>
      <c r="O10" s="15" t="s">
        <v>15</v>
      </c>
      <c r="P10" s="15" t="s">
        <v>15</v>
      </c>
      <c r="Q10" s="37">
        <f>SUM(I10,K10,O10,P10)+J10*12</f>
        <v>760</v>
      </c>
      <c r="R10" s="22" t="s">
        <v>53</v>
      </c>
      <c r="T10" s="137"/>
      <c r="U10" s="137"/>
    </row>
    <row r="11" spans="1:21" ht="15.75" thickBot="1" x14ac:dyDescent="0.25">
      <c r="A11" s="92">
        <v>6</v>
      </c>
      <c r="B11" s="50" t="s">
        <v>10</v>
      </c>
      <c r="C11" s="11">
        <v>2</v>
      </c>
      <c r="D11" s="11">
        <v>2</v>
      </c>
      <c r="E11" s="11">
        <v>2</v>
      </c>
      <c r="F11" s="11"/>
      <c r="G11" s="11"/>
      <c r="H11" s="51">
        <f>SUM(C11:G11)</f>
        <v>6</v>
      </c>
      <c r="I11" s="12">
        <f>H11*$I$4</f>
        <v>60</v>
      </c>
      <c r="J11" s="82">
        <v>30</v>
      </c>
      <c r="K11" s="16" t="s">
        <v>15</v>
      </c>
      <c r="L11" s="16" t="s">
        <v>15</v>
      </c>
      <c r="M11" s="16"/>
      <c r="N11" s="16"/>
      <c r="O11" s="16" t="s">
        <v>15</v>
      </c>
      <c r="P11" s="17" t="s">
        <v>15</v>
      </c>
      <c r="Q11" s="37">
        <f>SUM(I11,K11,O11,P11)+J11*12</f>
        <v>420</v>
      </c>
      <c r="R11" s="23" t="s">
        <v>60</v>
      </c>
      <c r="T11" s="138"/>
      <c r="U11" s="138"/>
    </row>
    <row r="12" spans="1:21" ht="15" customHeight="1" thickBot="1" x14ac:dyDescent="0.25">
      <c r="A12" s="41"/>
      <c r="B12" s="39"/>
      <c r="C12" s="53"/>
      <c r="D12" s="53"/>
      <c r="E12" s="53"/>
      <c r="F12" s="53"/>
      <c r="G12" s="53"/>
      <c r="H12" s="54">
        <f>SUM(C12:G12)</f>
        <v>0</v>
      </c>
      <c r="I12" s="55"/>
      <c r="J12" s="56"/>
      <c r="K12" s="57"/>
      <c r="L12" s="57"/>
      <c r="M12" s="57"/>
      <c r="N12" s="57"/>
      <c r="O12" s="56"/>
      <c r="P12" s="58"/>
      <c r="Q12" s="88"/>
      <c r="R12" s="59"/>
      <c r="T12" s="68"/>
      <c r="U12" s="69"/>
    </row>
    <row r="13" spans="1:21" ht="15" customHeight="1" x14ac:dyDescent="0.2">
      <c r="A13" s="40"/>
      <c r="B13" s="42" t="s">
        <v>43</v>
      </c>
      <c r="C13" s="43"/>
      <c r="D13" s="43"/>
      <c r="E13" s="43"/>
      <c r="F13" s="43"/>
      <c r="G13" s="43"/>
      <c r="H13" s="44">
        <f t="shared" si="0"/>
        <v>0</v>
      </c>
      <c r="I13" s="45">
        <f t="shared" si="1"/>
        <v>0</v>
      </c>
      <c r="J13" s="46">
        <v>30</v>
      </c>
      <c r="K13" s="47" t="s">
        <v>15</v>
      </c>
      <c r="L13" s="47"/>
      <c r="M13" s="47"/>
      <c r="N13" s="47"/>
      <c r="O13" s="47" t="s">
        <v>15</v>
      </c>
      <c r="P13" s="48" t="s">
        <v>15</v>
      </c>
      <c r="Q13" s="49">
        <f>SUM(I13,K13,L13,O13,P13)+J13*12</f>
        <v>360</v>
      </c>
      <c r="R13" s="21" t="s">
        <v>13</v>
      </c>
      <c r="T13" s="142" t="s">
        <v>35</v>
      </c>
      <c r="U13" s="136" t="s">
        <v>23</v>
      </c>
    </row>
    <row r="14" spans="1:21" ht="15" customHeight="1" x14ac:dyDescent="0.2">
      <c r="A14" s="126"/>
      <c r="B14" s="127" t="s">
        <v>62</v>
      </c>
      <c r="C14" s="128"/>
      <c r="D14" s="128"/>
      <c r="E14" s="128"/>
      <c r="F14" s="128"/>
      <c r="G14" s="129"/>
      <c r="H14" s="130">
        <f t="shared" si="0"/>
        <v>0</v>
      </c>
      <c r="I14" s="86">
        <f t="shared" si="1"/>
        <v>0</v>
      </c>
      <c r="J14" s="25">
        <v>40</v>
      </c>
      <c r="K14" s="15" t="s">
        <v>15</v>
      </c>
      <c r="L14" s="15" t="s">
        <v>15</v>
      </c>
      <c r="M14" s="15"/>
      <c r="N14" s="15"/>
      <c r="O14" s="15" t="s">
        <v>15</v>
      </c>
      <c r="P14" s="87" t="s">
        <v>15</v>
      </c>
      <c r="Q14" s="37">
        <f>SUM(I14,K14,L14,O14,P14)+J14*12</f>
        <v>480</v>
      </c>
      <c r="R14" s="22" t="s">
        <v>63</v>
      </c>
      <c r="T14" s="143"/>
      <c r="U14" s="137"/>
    </row>
    <row r="15" spans="1:21" ht="15.75" thickBot="1" x14ac:dyDescent="0.25">
      <c r="A15" s="92">
        <v>7</v>
      </c>
      <c r="B15" s="34" t="s">
        <v>20</v>
      </c>
      <c r="C15" s="11"/>
      <c r="D15" s="11"/>
      <c r="E15" s="11"/>
      <c r="F15" s="11"/>
      <c r="G15" s="11"/>
      <c r="H15" s="61">
        <f t="shared" si="0"/>
        <v>0</v>
      </c>
      <c r="I15" s="12">
        <f>H15*$I$4</f>
        <v>0</v>
      </c>
      <c r="J15" s="71">
        <v>10</v>
      </c>
      <c r="K15" s="16" t="s">
        <v>15</v>
      </c>
      <c r="L15" s="16"/>
      <c r="M15" s="17"/>
      <c r="N15" s="16"/>
      <c r="O15" s="16" t="s">
        <v>15</v>
      </c>
      <c r="P15" s="17" t="s">
        <v>15</v>
      </c>
      <c r="Q15" s="154">
        <f>SUM(I15,K15,L15,O15,P15)+J15*12</f>
        <v>120</v>
      </c>
      <c r="R15" s="52" t="s">
        <v>22</v>
      </c>
      <c r="T15" s="144"/>
      <c r="U15" s="137"/>
    </row>
    <row r="16" spans="1:21" ht="15.75" thickBot="1" x14ac:dyDescent="0.25">
      <c r="A16" s="41"/>
      <c r="B16" s="60"/>
      <c r="C16" s="111"/>
      <c r="D16" s="64"/>
      <c r="E16" s="64"/>
      <c r="F16" s="64"/>
      <c r="G16" s="64"/>
      <c r="H16" s="54"/>
      <c r="I16" s="55"/>
      <c r="J16" s="56"/>
      <c r="K16" s="56"/>
      <c r="L16" s="56"/>
      <c r="M16" s="151"/>
      <c r="N16" s="152"/>
      <c r="O16" s="56"/>
      <c r="P16" s="151"/>
      <c r="Q16" s="153"/>
      <c r="R16" s="65"/>
      <c r="T16" s="70"/>
      <c r="U16" s="137"/>
    </row>
    <row r="17" spans="1:21" ht="15" x14ac:dyDescent="0.2">
      <c r="A17" s="90">
        <v>8</v>
      </c>
      <c r="B17" s="66" t="s">
        <v>48</v>
      </c>
      <c r="C17" s="110">
        <v>2</v>
      </c>
      <c r="D17" s="131">
        <v>2</v>
      </c>
      <c r="E17" s="48"/>
      <c r="F17" s="48"/>
      <c r="G17" s="48"/>
      <c r="H17" s="44">
        <f>SUM(C17:G17)</f>
        <v>4</v>
      </c>
      <c r="I17" s="45">
        <f>H17*$I$4</f>
        <v>40</v>
      </c>
      <c r="J17" s="46">
        <v>0</v>
      </c>
      <c r="K17" s="67">
        <v>100</v>
      </c>
      <c r="L17" s="47" t="s">
        <v>68</v>
      </c>
      <c r="M17">
        <f>COUNTIF(L17,"ja")</f>
        <v>1</v>
      </c>
      <c r="N17">
        <f t="shared" ref="N17:N26" si="2">COUNTIF(L17,"Admin")</f>
        <v>0</v>
      </c>
      <c r="O17" s="99">
        <v>100</v>
      </c>
      <c r="P17" s="150"/>
      <c r="Q17" s="37">
        <f t="shared" ref="Q17:Q26" si="3">SUM(I17,K17,L17,O17)+J17*12+P17*50+M17*50+N17*25</f>
        <v>290</v>
      </c>
      <c r="R17" s="21" t="s">
        <v>32</v>
      </c>
      <c r="T17" s="136" t="s">
        <v>34</v>
      </c>
      <c r="U17" s="137"/>
    </row>
    <row r="18" spans="1:21" ht="15" x14ac:dyDescent="0.2">
      <c r="A18" s="91">
        <v>9</v>
      </c>
      <c r="B18" s="33" t="s">
        <v>33</v>
      </c>
      <c r="C18" s="2"/>
      <c r="D18" s="132"/>
      <c r="E18" s="2"/>
      <c r="F18" s="2"/>
      <c r="G18" s="2"/>
      <c r="H18" s="3">
        <f>SUM(C18:G18)</f>
        <v>0</v>
      </c>
      <c r="I18" s="6">
        <f>H18*$I$4</f>
        <v>0</v>
      </c>
      <c r="J18" s="25">
        <v>0</v>
      </c>
      <c r="K18" s="10">
        <v>100</v>
      </c>
      <c r="L18" s="13" t="s">
        <v>69</v>
      </c>
      <c r="M18">
        <f t="shared" ref="M18:M27" si="4">COUNTIF(L18,"ja")</f>
        <v>0</v>
      </c>
      <c r="N18">
        <f t="shared" si="2"/>
        <v>0</v>
      </c>
      <c r="O18" s="100">
        <v>100</v>
      </c>
      <c r="P18" s="108"/>
      <c r="Q18" s="37">
        <f t="shared" si="3"/>
        <v>200</v>
      </c>
      <c r="R18" s="22" t="s">
        <v>38</v>
      </c>
      <c r="T18" s="137"/>
      <c r="U18" s="137"/>
    </row>
    <row r="19" spans="1:21" ht="15" x14ac:dyDescent="0.2">
      <c r="A19" s="91">
        <v>10</v>
      </c>
      <c r="B19" s="32" t="s">
        <v>44</v>
      </c>
      <c r="C19" s="14"/>
      <c r="D19" s="133">
        <v>2</v>
      </c>
      <c r="E19" s="14"/>
      <c r="F19" s="14"/>
      <c r="G19" s="14"/>
      <c r="H19" s="3">
        <f>SUM(C19:G19)</f>
        <v>2</v>
      </c>
      <c r="I19" s="6">
        <f>H19*$I$4</f>
        <v>20</v>
      </c>
      <c r="J19" s="25">
        <v>0</v>
      </c>
      <c r="K19" s="10">
        <v>100</v>
      </c>
      <c r="L19" s="13" t="s">
        <v>68</v>
      </c>
      <c r="M19">
        <f t="shared" si="4"/>
        <v>1</v>
      </c>
      <c r="N19">
        <f t="shared" si="2"/>
        <v>0</v>
      </c>
      <c r="O19" s="97">
        <v>100</v>
      </c>
      <c r="P19" s="108">
        <v>1</v>
      </c>
      <c r="Q19" s="37">
        <f t="shared" si="3"/>
        <v>320</v>
      </c>
      <c r="R19" s="22" t="s">
        <v>59</v>
      </c>
      <c r="T19" s="137"/>
      <c r="U19" s="137"/>
    </row>
    <row r="20" spans="1:21" ht="15" x14ac:dyDescent="0.2">
      <c r="A20" s="91">
        <v>11</v>
      </c>
      <c r="B20" s="32" t="s">
        <v>41</v>
      </c>
      <c r="C20" s="2"/>
      <c r="D20" s="132">
        <v>1</v>
      </c>
      <c r="E20" s="2"/>
      <c r="F20" s="2"/>
      <c r="G20" s="2"/>
      <c r="H20" s="3">
        <f t="shared" si="0"/>
        <v>1</v>
      </c>
      <c r="I20" s="6">
        <f t="shared" ref="I20:I30" si="5">H20*$I$4</f>
        <v>10</v>
      </c>
      <c r="J20" s="25">
        <v>0</v>
      </c>
      <c r="K20" s="10">
        <v>100</v>
      </c>
      <c r="L20" s="13" t="s">
        <v>68</v>
      </c>
      <c r="M20">
        <f t="shared" si="4"/>
        <v>1</v>
      </c>
      <c r="N20">
        <f t="shared" si="2"/>
        <v>0</v>
      </c>
      <c r="O20" s="106" t="s">
        <v>65</v>
      </c>
      <c r="P20" s="108">
        <v>1</v>
      </c>
      <c r="Q20" s="37">
        <f t="shared" si="3"/>
        <v>210</v>
      </c>
      <c r="R20" s="22" t="s">
        <v>26</v>
      </c>
      <c r="T20" s="137"/>
      <c r="U20" s="137"/>
    </row>
    <row r="21" spans="1:21" ht="15" x14ac:dyDescent="0.2">
      <c r="A21" s="91"/>
      <c r="B21" s="32" t="s">
        <v>17</v>
      </c>
      <c r="C21" s="14"/>
      <c r="D21" s="133"/>
      <c r="E21" s="14"/>
      <c r="F21" s="14"/>
      <c r="G21" s="14"/>
      <c r="H21" s="3">
        <f t="shared" si="0"/>
        <v>0</v>
      </c>
      <c r="I21" s="6">
        <f t="shared" si="5"/>
        <v>0</v>
      </c>
      <c r="J21" s="25">
        <v>0</v>
      </c>
      <c r="K21" s="10">
        <v>100</v>
      </c>
      <c r="L21" s="13" t="s">
        <v>69</v>
      </c>
      <c r="M21">
        <f t="shared" si="4"/>
        <v>0</v>
      </c>
      <c r="N21">
        <f t="shared" si="2"/>
        <v>0</v>
      </c>
      <c r="O21" s="97">
        <v>100</v>
      </c>
      <c r="P21" s="108">
        <v>1</v>
      </c>
      <c r="Q21" s="37">
        <f t="shared" si="3"/>
        <v>250</v>
      </c>
      <c r="R21" s="22" t="s">
        <v>27</v>
      </c>
      <c r="T21" s="137"/>
      <c r="U21" s="137"/>
    </row>
    <row r="22" spans="1:21" ht="15" customHeight="1" x14ac:dyDescent="0.2">
      <c r="A22" s="91">
        <v>12</v>
      </c>
      <c r="B22" s="32" t="s">
        <v>39</v>
      </c>
      <c r="C22" s="2">
        <v>2</v>
      </c>
      <c r="D22" s="132"/>
      <c r="E22" s="2"/>
      <c r="F22" s="2"/>
      <c r="G22" s="2"/>
      <c r="H22" s="3">
        <f t="shared" si="0"/>
        <v>2</v>
      </c>
      <c r="I22" s="6">
        <f>H22*$I$4</f>
        <v>20</v>
      </c>
      <c r="J22" s="25">
        <v>0</v>
      </c>
      <c r="K22" s="10">
        <v>100</v>
      </c>
      <c r="L22" s="13" t="s">
        <v>70</v>
      </c>
      <c r="M22">
        <f t="shared" si="4"/>
        <v>0</v>
      </c>
      <c r="N22">
        <f t="shared" si="2"/>
        <v>1</v>
      </c>
      <c r="O22" s="106" t="s">
        <v>65</v>
      </c>
      <c r="P22" s="108">
        <v>0</v>
      </c>
      <c r="Q22" s="37">
        <f t="shared" si="3"/>
        <v>145</v>
      </c>
      <c r="R22" s="22" t="s">
        <v>40</v>
      </c>
      <c r="T22" s="137"/>
      <c r="U22" s="137"/>
    </row>
    <row r="23" spans="1:21" ht="15" x14ac:dyDescent="0.2">
      <c r="A23" s="91">
        <v>13</v>
      </c>
      <c r="B23" s="32" t="s">
        <v>2</v>
      </c>
      <c r="C23" s="2"/>
      <c r="D23" s="132">
        <v>2</v>
      </c>
      <c r="E23" s="2"/>
      <c r="F23" s="2"/>
      <c r="G23" s="2"/>
      <c r="H23" s="3">
        <f t="shared" si="0"/>
        <v>2</v>
      </c>
      <c r="I23" s="96">
        <f t="shared" si="5"/>
        <v>20</v>
      </c>
      <c r="J23" s="78">
        <v>0</v>
      </c>
      <c r="K23" s="97">
        <v>100</v>
      </c>
      <c r="L23" s="106" t="s">
        <v>69</v>
      </c>
      <c r="M23">
        <f t="shared" si="4"/>
        <v>0</v>
      </c>
      <c r="N23">
        <f t="shared" si="2"/>
        <v>0</v>
      </c>
      <c r="O23" s="97">
        <v>100</v>
      </c>
      <c r="P23" s="108"/>
      <c r="Q23" s="37">
        <f t="shared" si="3"/>
        <v>220</v>
      </c>
      <c r="R23" s="98" t="s">
        <v>28</v>
      </c>
      <c r="T23" s="137"/>
      <c r="U23" s="137"/>
    </row>
    <row r="24" spans="1:21" ht="15" x14ac:dyDescent="0.2">
      <c r="A24" s="91">
        <v>14</v>
      </c>
      <c r="B24" s="32" t="s">
        <v>5</v>
      </c>
      <c r="C24" s="2"/>
      <c r="D24" s="132"/>
      <c r="E24" s="2"/>
      <c r="F24" s="2"/>
      <c r="G24" s="2"/>
      <c r="H24" s="3">
        <f t="shared" si="0"/>
        <v>0</v>
      </c>
      <c r="I24" s="6">
        <f t="shared" si="5"/>
        <v>0</v>
      </c>
      <c r="J24" s="25">
        <v>0</v>
      </c>
      <c r="K24" s="10">
        <v>100</v>
      </c>
      <c r="L24" s="13" t="s">
        <v>69</v>
      </c>
      <c r="M24">
        <f t="shared" si="4"/>
        <v>0</v>
      </c>
      <c r="N24">
        <f t="shared" si="2"/>
        <v>0</v>
      </c>
      <c r="O24" s="97">
        <v>100</v>
      </c>
      <c r="P24" s="108"/>
      <c r="Q24" s="37">
        <f t="shared" si="3"/>
        <v>200</v>
      </c>
      <c r="R24" s="22" t="s">
        <v>29</v>
      </c>
      <c r="T24" s="137"/>
      <c r="U24" s="137"/>
    </row>
    <row r="25" spans="1:21" ht="15" x14ac:dyDescent="0.2">
      <c r="A25" s="91">
        <v>15</v>
      </c>
      <c r="B25" s="9" t="s">
        <v>19</v>
      </c>
      <c r="C25" s="2"/>
      <c r="D25" s="132"/>
      <c r="E25" s="2"/>
      <c r="F25" s="14"/>
      <c r="G25" s="14"/>
      <c r="H25" s="3">
        <f>SUM(C25:G25)</f>
        <v>0</v>
      </c>
      <c r="I25" s="6">
        <f>H25*$I$4</f>
        <v>0</v>
      </c>
      <c r="J25" s="25">
        <v>0</v>
      </c>
      <c r="K25" s="10">
        <v>100</v>
      </c>
      <c r="L25" s="13" t="s">
        <v>69</v>
      </c>
      <c r="M25">
        <f t="shared" si="4"/>
        <v>0</v>
      </c>
      <c r="N25">
        <f t="shared" si="2"/>
        <v>0</v>
      </c>
      <c r="O25" s="106" t="s">
        <v>65</v>
      </c>
      <c r="P25" s="108">
        <v>0</v>
      </c>
      <c r="Q25" s="37">
        <f t="shared" si="3"/>
        <v>100</v>
      </c>
      <c r="R25" s="22" t="s">
        <v>30</v>
      </c>
      <c r="T25" s="137"/>
      <c r="U25" s="137"/>
    </row>
    <row r="26" spans="1:21" ht="15" customHeight="1" x14ac:dyDescent="0.2">
      <c r="A26" s="91">
        <v>16</v>
      </c>
      <c r="B26" s="32" t="s">
        <v>42</v>
      </c>
      <c r="C26" s="2">
        <v>2</v>
      </c>
      <c r="D26" s="132">
        <v>1</v>
      </c>
      <c r="E26" s="2"/>
      <c r="F26" s="2"/>
      <c r="G26" s="2"/>
      <c r="H26" s="3">
        <f t="shared" si="0"/>
        <v>3</v>
      </c>
      <c r="I26" s="83">
        <f t="shared" si="5"/>
        <v>30</v>
      </c>
      <c r="J26" s="94">
        <v>0</v>
      </c>
      <c r="K26" s="84">
        <v>100</v>
      </c>
      <c r="L26" s="148" t="s">
        <v>68</v>
      </c>
      <c r="M26">
        <f>COUNTIF(L26,"ja")</f>
        <v>1</v>
      </c>
      <c r="N26">
        <f t="shared" si="2"/>
        <v>0</v>
      </c>
      <c r="O26" s="109">
        <v>100</v>
      </c>
      <c r="P26" s="108">
        <v>5</v>
      </c>
      <c r="Q26" s="37">
        <f t="shared" si="3"/>
        <v>530</v>
      </c>
      <c r="R26" s="22" t="s">
        <v>31</v>
      </c>
      <c r="T26" s="137"/>
      <c r="U26" s="137"/>
    </row>
    <row r="27" spans="1:21" ht="15.75" thickBot="1" x14ac:dyDescent="0.25">
      <c r="A27" s="92">
        <v>17</v>
      </c>
      <c r="B27" s="34" t="s">
        <v>55</v>
      </c>
      <c r="C27" s="11"/>
      <c r="D27" s="134">
        <v>1</v>
      </c>
      <c r="E27" s="11"/>
      <c r="F27" s="11"/>
      <c r="G27" s="11"/>
      <c r="H27" s="3">
        <f t="shared" si="0"/>
        <v>1</v>
      </c>
      <c r="I27" s="12">
        <f t="shared" ref="I27" si="6">H27*$I$4</f>
        <v>10</v>
      </c>
      <c r="J27" s="95">
        <v>0</v>
      </c>
      <c r="K27" s="85">
        <v>100</v>
      </c>
      <c r="L27" s="16" t="s">
        <v>70</v>
      </c>
      <c r="M27">
        <f t="shared" si="4"/>
        <v>0</v>
      </c>
      <c r="N27">
        <f>COUNTIF(L27,"Admin")</f>
        <v>1</v>
      </c>
      <c r="O27" s="106" t="s">
        <v>65</v>
      </c>
      <c r="P27" s="108">
        <v>1</v>
      </c>
      <c r="Q27" s="37">
        <f>SUM(I27,K27,L27,O27)+J27*12+P27*50+M27*50+N27*25</f>
        <v>185</v>
      </c>
      <c r="R27" s="23" t="s">
        <v>56</v>
      </c>
      <c r="T27" s="138"/>
      <c r="U27" s="138"/>
    </row>
    <row r="28" spans="1:21" ht="15.75" thickBot="1" x14ac:dyDescent="0.25">
      <c r="A28" s="114"/>
      <c r="B28" s="115"/>
      <c r="C28" s="116"/>
      <c r="D28" s="116"/>
      <c r="E28" s="116"/>
      <c r="F28" s="116"/>
      <c r="G28" s="116"/>
      <c r="H28" s="117"/>
      <c r="I28" s="118"/>
      <c r="J28" s="119"/>
      <c r="K28" s="120"/>
      <c r="L28" s="120"/>
      <c r="M28" s="120"/>
      <c r="N28" s="120"/>
      <c r="O28" s="119"/>
      <c r="P28" s="121"/>
      <c r="Q28" s="122"/>
      <c r="R28" s="123"/>
      <c r="S28" s="107"/>
      <c r="T28" s="68"/>
      <c r="U28" s="69"/>
    </row>
    <row r="29" spans="1:21" ht="15" x14ac:dyDescent="0.2">
      <c r="A29" s="93">
        <v>18</v>
      </c>
      <c r="B29" s="89" t="s">
        <v>11</v>
      </c>
      <c r="C29" s="110">
        <v>2</v>
      </c>
      <c r="D29" s="110">
        <v>2</v>
      </c>
      <c r="E29" s="110"/>
      <c r="F29" s="110"/>
      <c r="G29" s="112"/>
      <c r="H29" s="3">
        <f t="shared" ref="H29" si="7">SUM(C29:G29)</f>
        <v>4</v>
      </c>
      <c r="I29" s="86">
        <f t="shared" ref="I29" si="8">H29*$I$4</f>
        <v>40</v>
      </c>
      <c r="J29" s="15" t="s">
        <v>15</v>
      </c>
      <c r="K29" s="15" t="s">
        <v>15</v>
      </c>
      <c r="L29" s="15" t="s">
        <v>15</v>
      </c>
      <c r="M29" s="15"/>
      <c r="N29" s="15"/>
      <c r="O29" s="15" t="s">
        <v>15</v>
      </c>
      <c r="P29" s="87" t="s">
        <v>15</v>
      </c>
      <c r="Q29" s="37">
        <f>SUM(I29:P29)</f>
        <v>40</v>
      </c>
      <c r="R29" s="113" t="s">
        <v>9</v>
      </c>
      <c r="T29" s="139" t="s">
        <v>25</v>
      </c>
      <c r="U29" s="139" t="s">
        <v>37</v>
      </c>
    </row>
    <row r="30" spans="1:21" ht="15" x14ac:dyDescent="0.2">
      <c r="A30" s="91">
        <v>19</v>
      </c>
      <c r="B30" s="32" t="s">
        <v>21</v>
      </c>
      <c r="C30" s="2"/>
      <c r="D30" s="2"/>
      <c r="E30" s="2"/>
      <c r="F30" s="2"/>
      <c r="G30" s="28"/>
      <c r="H30" s="3">
        <f t="shared" si="0"/>
        <v>0</v>
      </c>
      <c r="I30" s="6">
        <f t="shared" si="5"/>
        <v>0</v>
      </c>
      <c r="J30" s="15" t="s">
        <v>15</v>
      </c>
      <c r="K30" s="15" t="s">
        <v>15</v>
      </c>
      <c r="L30" s="15" t="s">
        <v>15</v>
      </c>
      <c r="M30" s="15"/>
      <c r="N30" s="15"/>
      <c r="O30" s="13" t="s">
        <v>15</v>
      </c>
      <c r="P30" s="14" t="s">
        <v>15</v>
      </c>
      <c r="Q30" s="37">
        <f>SUM(I30:P30)</f>
        <v>0</v>
      </c>
      <c r="R30" s="22" t="s">
        <v>9</v>
      </c>
      <c r="T30" s="140"/>
      <c r="U30" s="140"/>
    </row>
    <row r="31" spans="1:21" ht="15" x14ac:dyDescent="0.2">
      <c r="A31" s="91">
        <v>20</v>
      </c>
      <c r="B31" s="32" t="s">
        <v>45</v>
      </c>
      <c r="C31" s="2"/>
      <c r="D31" s="2">
        <v>1</v>
      </c>
      <c r="E31" s="2"/>
      <c r="F31" s="2"/>
      <c r="G31" s="2"/>
      <c r="H31" s="3">
        <f t="shared" si="0"/>
        <v>1</v>
      </c>
      <c r="I31" s="6">
        <f>H31*$I$4</f>
        <v>10</v>
      </c>
      <c r="J31" s="15" t="s">
        <v>15</v>
      </c>
      <c r="K31" s="15" t="s">
        <v>15</v>
      </c>
      <c r="L31" s="15" t="s">
        <v>15</v>
      </c>
      <c r="M31" s="15"/>
      <c r="N31" s="15"/>
      <c r="O31" s="13" t="s">
        <v>15</v>
      </c>
      <c r="P31" s="14" t="s">
        <v>15</v>
      </c>
      <c r="Q31" s="37">
        <f>SUM(I31:P31)</f>
        <v>10</v>
      </c>
      <c r="R31" s="22" t="s">
        <v>9</v>
      </c>
      <c r="T31" s="140"/>
      <c r="U31" s="140"/>
    </row>
    <row r="32" spans="1:21" ht="15.75" thickBot="1" x14ac:dyDescent="0.25">
      <c r="A32" s="92">
        <v>21</v>
      </c>
      <c r="B32" s="34" t="s">
        <v>54</v>
      </c>
      <c r="C32" s="8"/>
      <c r="D32" s="8">
        <v>2</v>
      </c>
      <c r="E32" s="8"/>
      <c r="F32" s="8"/>
      <c r="G32" s="8"/>
      <c r="H32" s="157">
        <f t="shared" si="0"/>
        <v>2</v>
      </c>
      <c r="I32" s="12">
        <f>H32*$I$4</f>
        <v>20</v>
      </c>
      <c r="J32" s="62" t="s">
        <v>15</v>
      </c>
      <c r="K32" s="62" t="s">
        <v>15</v>
      </c>
      <c r="L32" s="62" t="s">
        <v>15</v>
      </c>
      <c r="M32" s="62"/>
      <c r="N32" s="62"/>
      <c r="O32" s="16" t="s">
        <v>15</v>
      </c>
      <c r="P32" s="17" t="s">
        <v>15</v>
      </c>
      <c r="Q32" s="63">
        <f>SUM(I32:P32)</f>
        <v>20</v>
      </c>
      <c r="R32" s="23" t="s">
        <v>9</v>
      </c>
      <c r="T32" s="141"/>
      <c r="U32" s="141"/>
    </row>
    <row r="33" spans="1:18" ht="18.75" thickBot="1" x14ac:dyDescent="0.3">
      <c r="A33" s="36"/>
      <c r="B33" s="156" t="s">
        <v>3</v>
      </c>
      <c r="C33" s="159">
        <f>COUNTIF(C6:C32,"1")+COUNTIF(C6:C32,"2")</f>
        <v>8</v>
      </c>
      <c r="D33" s="160">
        <f>COUNTIF(D6:D32,"1")+COUNTIF(D6:D32,"2")</f>
        <v>14</v>
      </c>
      <c r="E33" s="160">
        <f>COUNTIF(E6:E32,"1")+COUNTIF(E6:E32,"2")</f>
        <v>4</v>
      </c>
      <c r="F33" s="160">
        <f>COUNTIF(F6:F32,"1")+COUNTIF(F6:F32,"2")</f>
        <v>0</v>
      </c>
      <c r="G33" s="160">
        <f>COUNTIF(G6:G32,"1")+COUNTIF(G6:G32,"2")</f>
        <v>0</v>
      </c>
      <c r="H33" s="158">
        <f>SUM(C33:G33)</f>
        <v>26</v>
      </c>
      <c r="I33" s="102">
        <f t="shared" ref="I33:O33" si="9">SUM(I6:I32)</f>
        <v>480</v>
      </c>
      <c r="J33" s="104">
        <f>SUM(J6:J32)</f>
        <v>310</v>
      </c>
      <c r="K33" s="105">
        <f t="shared" si="9"/>
        <v>1100</v>
      </c>
      <c r="L33" s="103"/>
      <c r="M33" s="103"/>
      <c r="N33" s="103"/>
      <c r="O33" s="103">
        <f t="shared" si="9"/>
        <v>700</v>
      </c>
      <c r="P33" s="18"/>
      <c r="Q33" s="124">
        <f>SUM(Q6:Q32)+S20+S8</f>
        <v>6700</v>
      </c>
      <c r="R33" s="38"/>
    </row>
  </sheetData>
  <mergeCells count="9">
    <mergeCell ref="C4:G4"/>
    <mergeCell ref="A1:U1"/>
    <mergeCell ref="U6:U11"/>
    <mergeCell ref="T29:T32"/>
    <mergeCell ref="U13:U27"/>
    <mergeCell ref="T17:T27"/>
    <mergeCell ref="T13:T15"/>
    <mergeCell ref="T6:T11"/>
    <mergeCell ref="U29:U32"/>
  </mergeCells>
  <phoneticPr fontId="2" type="noConversion"/>
  <pageMargins left="0.2" right="0.17" top="0.74803149606299213" bottom="0.74803149606299213" header="0.31496062992125984" footer="0.31496062992125984"/>
  <pageSetup paperSize="9" scale="80" orientation="landscape" horizontalDpi="4294967293" r:id="rId1"/>
  <headerFooter alignWithMargins="0"/>
  <ignoredErrors>
    <ignoredError sqref="H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Heinz Bahrdt</dc:creator>
  <cp:lastModifiedBy>Thomas Lambach</cp:lastModifiedBy>
  <cp:lastPrinted>2025-12-20T11:04:40Z</cp:lastPrinted>
  <dcterms:created xsi:type="dcterms:W3CDTF">2009-12-14T09:03:24Z</dcterms:created>
  <dcterms:modified xsi:type="dcterms:W3CDTF">2025-12-20T11:05:39Z</dcterms:modified>
</cp:coreProperties>
</file>